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9420" windowHeight="8520" activeTab="4"/>
  </bookViews>
  <sheets>
    <sheet name="BIỂU 116" sheetId="1" r:id="rId1"/>
    <sheet name="BIỂU 117" sheetId="2" r:id="rId2"/>
    <sheet name="BIỂU 118" sheetId="3" r:id="rId3"/>
    <sheet name="BIỂU 119" sheetId="4" r:id="rId4"/>
    <sheet name="BIỂU 120" sheetId="5" r:id="rId5"/>
  </sheets>
  <definedNames/>
  <calcPr fullCalcOnLoad="1"/>
</workbook>
</file>

<file path=xl/sharedStrings.xml><?xml version="1.0" encoding="utf-8"?>
<sst xmlns="http://schemas.openxmlformats.org/spreadsheetml/2006/main" count="203" uniqueCount="140">
  <si>
    <t>NỘI DUNG</t>
  </si>
  <si>
    <t>DỰ TOÁN</t>
  </si>
  <si>
    <t>NỘI DUNG CHI</t>
  </si>
  <si>
    <t>TỔNG SỐ THU</t>
  </si>
  <si>
    <t>TỔNG SỐ CHI</t>
  </si>
  <si>
    <t>I. Các khoản thu xã hưởng 100%</t>
  </si>
  <si>
    <t>I. Chi đầu tư phát triển</t>
  </si>
  <si>
    <t>II. Chi thường xuyên</t>
  </si>
  <si>
    <t xml:space="preserve">III. Thu bổ sung </t>
  </si>
  <si>
    <t>- Bổ sung cân đối</t>
  </si>
  <si>
    <t>- Bổ sung có mục tiêu</t>
  </si>
  <si>
    <t>II. Các khoản thu phân chia theo tỷ lệ (1)</t>
  </si>
  <si>
    <t>STT</t>
  </si>
  <si>
    <t>SO SÁNH (%)</t>
  </si>
  <si>
    <t>THU NSNN</t>
  </si>
  <si>
    <t>THU NSX</t>
  </si>
  <si>
    <t>A</t>
  </si>
  <si>
    <t>B</t>
  </si>
  <si>
    <t>5=3/1</t>
  </si>
  <si>
    <t>6=4/2</t>
  </si>
  <si>
    <t>TỔNG THU</t>
  </si>
  <si>
    <t>I</t>
  </si>
  <si>
    <t xml:space="preserve">Các khoản thu 100% </t>
  </si>
  <si>
    <t>II</t>
  </si>
  <si>
    <t>Các khoản thu phân chia theo tỷ lệ phần trăm (%)</t>
  </si>
  <si>
    <t>Các khoản thu phân chia</t>
  </si>
  <si>
    <t>- Thuế sử dụng đất phi nông nghiệp</t>
  </si>
  <si>
    <t>2</t>
  </si>
  <si>
    <t>Các khoản thu phân chia khác do cấp tỉnh quy định</t>
  </si>
  <si>
    <t>-</t>
  </si>
  <si>
    <t>…</t>
  </si>
  <si>
    <t>III</t>
  </si>
  <si>
    <t>Thu viện trợ không hoàn lại trực tiếp cho xã (nếu có)</t>
  </si>
  <si>
    <t>IV</t>
  </si>
  <si>
    <t>Thu chuyển nguồn</t>
  </si>
  <si>
    <t>V</t>
  </si>
  <si>
    <t>Thu kết dư ngân sách năm trước</t>
  </si>
  <si>
    <t>VI</t>
  </si>
  <si>
    <t>Thu bổ sung từ ngân sách cấp trên</t>
  </si>
  <si>
    <t>- Thu bổ sung cân đối</t>
  </si>
  <si>
    <t>- Thu bổ sung có mục tiêu</t>
  </si>
  <si>
    <t>TỔNG SỐ</t>
  </si>
  <si>
    <t>ĐẦU TƯ PHÁT TRIỂN</t>
  </si>
  <si>
    <t>THƯỜNG XUYÊN</t>
  </si>
  <si>
    <t>7=4/1</t>
  </si>
  <si>
    <t>8=5/2</t>
  </si>
  <si>
    <t>9=6/3</t>
  </si>
  <si>
    <t>TỔNG CHI</t>
  </si>
  <si>
    <t xml:space="preserve">Trong đó 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</si>
  <si>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</si>
  <si>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</si>
  <si>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</si>
  <si>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</si>
  <si>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</si>
  <si>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 thể thao</t>
  </si>
  <si>
    <t>Chi bảo vệ môi trường</t>
  </si>
  <si>
    <t>Chi các hoạt động kinh tế</t>
  </si>
  <si>
    <t xml:space="preserve">Chi hoạt động của cơ quan quản lý Nhà nước, Đảng, đoàn thể </t>
  </si>
  <si>
    <t>Chi cho công tác xã hội</t>
  </si>
  <si>
    <t>Chi khác</t>
  </si>
  <si>
    <t>Tên công trình</t>
  </si>
  <si>
    <t>Thời gian khởi công - hoàn thành</t>
  </si>
  <si>
    <t>Tổng dự toán được duyệt</t>
  </si>
  <si>
    <t>Tổng số</t>
  </si>
  <si>
    <t>Trong đó thanh toán khối lượng năm trước</t>
  </si>
  <si>
    <t>Chia theo nguồn vốn</t>
  </si>
  <si>
    <t>Nguồn cân đối ngân sách</t>
  </si>
  <si>
    <t>Nguồn đóng góp</t>
  </si>
  <si>
    <t>1. Công trình chuyển tiếp</t>
  </si>
  <si>
    <t>Trong đó: hoàn thành trong năm</t>
  </si>
  <si>
    <t>2. Công trình khởi công mới</t>
  </si>
  <si>
    <t>THU</t>
  </si>
  <si>
    <t>CHI</t>
  </si>
  <si>
    <t>CHÊNH LỆCH (+) (-)</t>
  </si>
  <si>
    <t xml:space="preserve">1. Các quỹ tài chính nhà nước ngoài ngân sách </t>
  </si>
  <si>
    <t>- …</t>
  </si>
  <si>
    <t>2. Các hoạt động sự nghiệp</t>
  </si>
  <si>
    <t>+ Chợ</t>
  </si>
  <si>
    <t>+ Bến bãi</t>
  </si>
  <si>
    <t xml:space="preserve">+ </t>
  </si>
  <si>
    <t>+ …</t>
  </si>
  <si>
    <t>Ghi chú: Chênh lệch (+) thu lớn hơn chi</t>
  </si>
  <si>
    <t>Chênh lệch (-) thu nhỏ hơn chi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</si>
  <si>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</si>
  <si>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</si>
  <si>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</si>
  <si>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</si>
  <si>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</si>
  <si>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</si>
  <si>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</si>
  <si>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</si>
  <si>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</si>
  <si>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</si>
  <si>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</si>
  <si>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Dự phòng </t>
  </si>
  <si>
    <t>Biểu số 116/CK TC-NSNN</t>
  </si>
  <si>
    <t>(Quyết toán đã được Hội đồng nhân dân phê chuẩn)</t>
  </si>
  <si>
    <t>QUYẾT TOÁN</t>
  </si>
  <si>
    <t>III. Chi chuyển nguồn của ngân sách xã sang năm sau (nếu có)</t>
  </si>
  <si>
    <t>IV. Thu kết dư ngân sách năm trước</t>
  </si>
  <si>
    <t>IV. Chi nộp trả ngân sách cấp trên</t>
  </si>
  <si>
    <t>V. Thu viện trợ</t>
  </si>
  <si>
    <t>VI. Thu chuyển nguồn từ năm trước sang của ngân sách xã (nếu có)</t>
  </si>
  <si>
    <t>Kết dư ngân sách</t>
  </si>
  <si>
    <t>Biểu số 117/CK TC-NSNN</t>
  </si>
  <si>
    <t>Biểu số 118/CK TC-NSNN</t>
  </si>
  <si>
    <t xml:space="preserve">DỰ TOÁN </t>
  </si>
  <si>
    <t>SO SÁNH QT/DT (%)</t>
  </si>
  <si>
    <t>13</t>
  </si>
  <si>
    <t>Chi chuyển nguồn ngân sách sang năm sau</t>
  </si>
  <si>
    <t>Biểu số 119/CK TC-NSNN</t>
  </si>
  <si>
    <t>Trong đó nguồn đóng góp</t>
  </si>
  <si>
    <t>Biểu số 120/CK TC-NSNN</t>
  </si>
  <si>
    <t>KẾ HOẠCH</t>
  </si>
  <si>
    <t>THỰC HIỆN</t>
  </si>
  <si>
    <t>UBND XÃ ĐAK KRONG</t>
  </si>
  <si>
    <t>- Phí, lệ phí</t>
  </si>
  <si>
    <t>- Thu khác và phạt các loại</t>
  </si>
  <si>
    <t>- Thu xử phạt ATGT</t>
  </si>
  <si>
    <t>- Lệ phí trước bạ nhà đất</t>
  </si>
  <si>
    <t>- Thu từ tài sản được xác lập quyền sở hữu của nhà nước theo quy định</t>
  </si>
  <si>
    <t>- Đóng góp của nhân dân theo quy định</t>
  </si>
  <si>
    <t xml:space="preserve">- Đóng góp tự nguyện của các tổ chức, cá nhân </t>
  </si>
  <si>
    <t>- Thu khác</t>
  </si>
  <si>
    <t>- Thu tiền sử dụng đất</t>
  </si>
  <si>
    <t>- Thuế thu nhập cá nhân</t>
  </si>
  <si>
    <t>- Thuế giá trị gia tăng</t>
  </si>
  <si>
    <t>Đơn vị:  đồng</t>
  </si>
  <si>
    <t>- Dịch vụ môi trường rừng</t>
  </si>
  <si>
    <t>Giá trị thực hiện từ 01/01 đến 31/12 2018</t>
  </si>
  <si>
    <t>CÂN ĐỐI QUYẾT TOÁN NGÂN SÁCH XÃ NĂM 2019</t>
  </si>
  <si>
    <t>QUYẾT TOÁN THU NGÂN SÁCH XÃ NĂM 2019</t>
  </si>
  <si>
    <t>QUYẾT TOÁN CHI NGÂN SÁCH XÃ NĂM 2019</t>
  </si>
  <si>
    <r>
      <t>QUYẾT TOÁN CHI ĐẦU TƯ PHÁT TRIỂN</t>
    </r>
    <r>
      <rPr>
        <b/>
        <vertAlign val="superscript"/>
        <sz val="16"/>
        <color indexed="8"/>
        <rFont val="Times New Roman"/>
        <family val="1"/>
      </rPr>
      <t>(1)</t>
    </r>
    <r>
      <rPr>
        <b/>
        <sz val="16"/>
        <color indexed="8"/>
        <rFont val="Times New Roman"/>
        <family val="1"/>
      </rPr>
      <t xml:space="preserve"> NĂM 2019</t>
    </r>
  </si>
  <si>
    <t>THỰC HIỆN THU, CHI CÁC HOẠT ĐỘNG TÀI CHÍNH KHÁC NĂM 2019</t>
  </si>
  <si>
    <t>Giá trị đã thanh toán năm 2019</t>
  </si>
  <si>
    <t>Nhà văn hóa xã Đak Krong</t>
  </si>
  <si>
    <t>Nhà văn hóa thôn 1, xã Đak Krong</t>
  </si>
  <si>
    <t>Nhà văn hóa thôn 3 xã Đak Krong</t>
  </si>
  <si>
    <t>Nhà văn hóa làng Đê Klanh, xã Đak Krong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</si>
</sst>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3" fontId="3" fillId="0" borderId="19" xfId="0" applyNumberFormat="1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top" wrapText="1"/>
    </xf>
    <xf numFmtId="3" fontId="3" fillId="0" borderId="18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top" wrapText="1"/>
    </xf>
    <xf numFmtId="3" fontId="3" fillId="0" borderId="18" xfId="0" applyNumberFormat="1" applyFont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5" fillId="0" borderId="16" xfId="0" applyNumberFormat="1" applyFont="1" applyBorder="1" applyAlignment="1">
      <alignment vertical="top" wrapText="1"/>
    </xf>
    <xf numFmtId="49" fontId="32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36.00390625" style="1" customWidth="1"/>
    <col min="2" max="2" width="23.421875" style="10" customWidth="1"/>
    <col min="3" max="3" width="30.140625" style="1" customWidth="1"/>
    <col min="4" max="4" width="22.57421875" style="10" customWidth="1"/>
    <col min="5" max="16384" width="9.140625" style="1" customWidth="1"/>
  </cols>
  <sheetData>
    <row r="1" spans="1:3" ht="16.5">
      <c r="A1" s="2" t="s">
        <v>115</v>
      </c>
      <c r="C1" s="23" t="s">
        <v>95</v>
      </c>
    </row>
    <row r="2" ht="16.5">
      <c r="A2" s="21"/>
    </row>
    <row r="3" ht="16.5">
      <c r="A3" s="3"/>
    </row>
    <row r="4" spans="1:4" ht="19.5">
      <c r="A4" s="90" t="s">
        <v>130</v>
      </c>
      <c r="B4" s="91"/>
      <c r="C4" s="90"/>
      <c r="D4" s="91"/>
    </row>
    <row r="5" spans="1:4" ht="16.5">
      <c r="A5" s="92" t="s">
        <v>96</v>
      </c>
      <c r="B5" s="93"/>
      <c r="C5" s="92"/>
      <c r="D5" s="93"/>
    </row>
    <row r="6" ht="16.5" thickBot="1">
      <c r="D6" s="13" t="s">
        <v>127</v>
      </c>
    </row>
    <row r="7" spans="1:4" ht="25.5" customHeight="1">
      <c r="A7" s="43" t="s">
        <v>0</v>
      </c>
      <c r="B7" s="44" t="s">
        <v>97</v>
      </c>
      <c r="C7" s="45" t="s">
        <v>2</v>
      </c>
      <c r="D7" s="46" t="s">
        <v>97</v>
      </c>
    </row>
    <row r="8" spans="1:4" ht="24" customHeight="1">
      <c r="A8" s="47" t="s">
        <v>3</v>
      </c>
      <c r="B8" s="11">
        <f>B9+B10+B11+B16+B14</f>
        <v>8880248336</v>
      </c>
      <c r="C8" s="9" t="s">
        <v>4</v>
      </c>
      <c r="D8" s="48">
        <f>D9+D10+D11+D14</f>
        <v>7892069271</v>
      </c>
    </row>
    <row r="9" spans="1:4" ht="22.5" customHeight="1">
      <c r="A9" s="49" t="s">
        <v>5</v>
      </c>
      <c r="B9" s="12">
        <v>99459501</v>
      </c>
      <c r="C9" s="7" t="s">
        <v>6</v>
      </c>
      <c r="D9" s="50">
        <v>2176265000</v>
      </c>
    </row>
    <row r="10" spans="1:4" ht="33.75" customHeight="1">
      <c r="A10" s="49" t="s">
        <v>11</v>
      </c>
      <c r="B10" s="12">
        <v>237311642</v>
      </c>
      <c r="C10" s="7" t="s">
        <v>7</v>
      </c>
      <c r="D10" s="50">
        <v>5713880699</v>
      </c>
    </row>
    <row r="11" spans="1:4" ht="52.5" customHeight="1">
      <c r="A11" s="49" t="s">
        <v>8</v>
      </c>
      <c r="B11" s="12">
        <f>SUM(B12:B13)</f>
        <v>7433300000</v>
      </c>
      <c r="C11" s="14" t="s">
        <v>98</v>
      </c>
      <c r="D11" s="50">
        <v>1923572</v>
      </c>
    </row>
    <row r="12" spans="1:4" ht="16.5">
      <c r="A12" s="51" t="s">
        <v>9</v>
      </c>
      <c r="B12" s="30">
        <v>4185000000</v>
      </c>
      <c r="C12" s="7"/>
      <c r="D12" s="50"/>
    </row>
    <row r="13" spans="1:4" ht="16.5">
      <c r="A13" s="51" t="s">
        <v>10</v>
      </c>
      <c r="B13" s="30">
        <v>3248300000</v>
      </c>
      <c r="C13" s="7"/>
      <c r="D13" s="50"/>
    </row>
    <row r="14" spans="1:4" ht="33">
      <c r="A14" s="49" t="s">
        <v>99</v>
      </c>
      <c r="B14" s="35">
        <v>959462314</v>
      </c>
      <c r="C14" s="7" t="s">
        <v>100</v>
      </c>
      <c r="D14" s="50"/>
    </row>
    <row r="15" spans="1:4" ht="16.5">
      <c r="A15" s="49" t="s">
        <v>101</v>
      </c>
      <c r="B15" s="10">
        <v>0</v>
      </c>
      <c r="C15" s="7"/>
      <c r="D15" s="50"/>
    </row>
    <row r="16" spans="1:4" ht="49.5">
      <c r="A16" s="49" t="s">
        <v>102</v>
      </c>
      <c r="B16" s="35">
        <v>150714879</v>
      </c>
      <c r="C16" s="7"/>
      <c r="D16" s="50"/>
    </row>
    <row r="17" spans="1:4" ht="16.5" thickBot="1">
      <c r="A17" s="52" t="s">
        <v>103</v>
      </c>
      <c r="B17" s="53">
        <f>B8-D8</f>
        <v>988179065</v>
      </c>
      <c r="C17" s="54"/>
      <c r="D17" s="55"/>
    </row>
    <row r="18" ht="16.5">
      <c r="A18" s="8"/>
    </row>
  </sheetData>
  <sheetProtection/>
  <mergeCells count="2">
    <mergeCell ref="A4:D4"/>
    <mergeCell ref="A5:D5"/>
  </mergeCells>
  <printOptions/>
  <pageMargins left="0.45" right="0.2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31">
      <selection activeCell="F31" sqref="F31"/>
    </sheetView>
  </sheetViews>
  <sheetFormatPr defaultColWidth="9.140625" defaultRowHeight="12.75"/>
  <cols>
    <col min="1" max="1" width="6.421875" style="1" customWidth="1"/>
    <col min="2" max="2" width="37.8515625" style="1" customWidth="1"/>
    <col min="3" max="3" width="17.8515625" style="10" customWidth="1"/>
    <col min="4" max="4" width="15.7109375" style="10" customWidth="1"/>
    <col min="5" max="5" width="16.00390625" style="10" customWidth="1"/>
    <col min="6" max="6" width="15.57421875" style="10" customWidth="1"/>
    <col min="7" max="7" width="10.28125" style="19" customWidth="1"/>
    <col min="8" max="8" width="10.7109375" style="19" customWidth="1"/>
    <col min="9" max="16384" width="9.140625" style="1" customWidth="1"/>
  </cols>
  <sheetData>
    <row r="1" spans="1:8" ht="24.75" customHeight="1">
      <c r="A1" s="96" t="s">
        <v>115</v>
      </c>
      <c r="B1" s="96"/>
      <c r="C1" s="33"/>
      <c r="D1" s="33"/>
      <c r="E1" s="33"/>
      <c r="F1" s="96" t="s">
        <v>104</v>
      </c>
      <c r="G1" s="96"/>
      <c r="H1" s="96"/>
    </row>
    <row r="2" spans="1:2" ht="16.5">
      <c r="A2" s="97"/>
      <c r="B2" s="97"/>
    </row>
    <row r="3" ht="16.5">
      <c r="A3" s="3"/>
    </row>
    <row r="4" spans="1:8" ht="19.5">
      <c r="A4" s="90" t="s">
        <v>131</v>
      </c>
      <c r="B4" s="90"/>
      <c r="C4" s="90"/>
      <c r="D4" s="90"/>
      <c r="E4" s="90"/>
      <c r="F4" s="90"/>
      <c r="G4" s="90"/>
      <c r="H4" s="90"/>
    </row>
    <row r="5" spans="1:8" ht="16.5">
      <c r="A5" s="92" t="s">
        <v>96</v>
      </c>
      <c r="B5" s="92"/>
      <c r="C5" s="92"/>
      <c r="D5" s="92"/>
      <c r="E5" s="92"/>
      <c r="F5" s="92"/>
      <c r="G5" s="92"/>
      <c r="H5" s="92"/>
    </row>
    <row r="6" ht="16.5" thickBot="1">
      <c r="G6" s="31" t="s">
        <v>127</v>
      </c>
    </row>
    <row r="7" spans="1:8" ht="16.5">
      <c r="A7" s="98" t="s">
        <v>12</v>
      </c>
      <c r="B7" s="100" t="s">
        <v>0</v>
      </c>
      <c r="C7" s="102" t="s">
        <v>1</v>
      </c>
      <c r="D7" s="102"/>
      <c r="E7" s="102" t="s">
        <v>97</v>
      </c>
      <c r="F7" s="102"/>
      <c r="G7" s="94" t="s">
        <v>13</v>
      </c>
      <c r="H7" s="95"/>
    </row>
    <row r="8" spans="1:8" ht="33">
      <c r="A8" s="99"/>
      <c r="B8" s="101"/>
      <c r="C8" s="11" t="s">
        <v>14</v>
      </c>
      <c r="D8" s="11" t="s">
        <v>15</v>
      </c>
      <c r="E8" s="11" t="s">
        <v>14</v>
      </c>
      <c r="F8" s="11" t="s">
        <v>15</v>
      </c>
      <c r="G8" s="32" t="s">
        <v>14</v>
      </c>
      <c r="H8" s="56" t="s">
        <v>15</v>
      </c>
    </row>
    <row r="9" spans="1:8" ht="16.5">
      <c r="A9" s="57" t="s">
        <v>16</v>
      </c>
      <c r="B9" s="15" t="s">
        <v>17</v>
      </c>
      <c r="C9" s="18" t="s">
        <v>84</v>
      </c>
      <c r="D9" s="18" t="s">
        <v>27</v>
      </c>
      <c r="E9" s="18" t="s">
        <v>83</v>
      </c>
      <c r="F9" s="18" t="s">
        <v>85</v>
      </c>
      <c r="G9" s="20" t="s">
        <v>18</v>
      </c>
      <c r="H9" s="58" t="s">
        <v>19</v>
      </c>
    </row>
    <row r="10" spans="1:8" s="37" customFormat="1" ht="16.5">
      <c r="A10" s="59"/>
      <c r="B10" s="5" t="s">
        <v>20</v>
      </c>
      <c r="C10" s="35">
        <f>C11+C20+C31+C32+C33+C34</f>
        <v>5304000000</v>
      </c>
      <c r="D10" s="35">
        <f>D11+D20+D31+D32+D33+D34</f>
        <v>5184900000</v>
      </c>
      <c r="E10" s="35">
        <f>E11+E20+E31+E32+E33+E34</f>
        <v>8991953064</v>
      </c>
      <c r="F10" s="35">
        <f>F11+F20+F31+F32+F33+F34</f>
        <v>8880248335.8</v>
      </c>
      <c r="G10" s="36">
        <f aca="true" t="shared" si="0" ref="G10:H15">E10/C10*100</f>
        <v>169.53154343891404</v>
      </c>
      <c r="H10" s="60">
        <f t="shared" si="0"/>
        <v>171.27135211479487</v>
      </c>
    </row>
    <row r="11" spans="1:8" s="37" customFormat="1" ht="16.5">
      <c r="A11" s="59" t="s">
        <v>21</v>
      </c>
      <c r="B11" s="16" t="s">
        <v>22</v>
      </c>
      <c r="C11" s="35">
        <f>SUM(C12:C19)</f>
        <v>102000000</v>
      </c>
      <c r="D11" s="35">
        <f>SUM(D12:D19)</f>
        <v>102000000</v>
      </c>
      <c r="E11" s="35">
        <f>SUM(E12:E19)</f>
        <v>82623593</v>
      </c>
      <c r="F11" s="35">
        <f>SUM(F12:F19)</f>
        <v>82623593</v>
      </c>
      <c r="G11" s="36">
        <f t="shared" si="0"/>
        <v>81.0035225490196</v>
      </c>
      <c r="H11" s="60">
        <f t="shared" si="0"/>
        <v>81.0035225490196</v>
      </c>
    </row>
    <row r="12" spans="1:8" ht="16.5">
      <c r="A12" s="57"/>
      <c r="B12" s="27" t="s">
        <v>116</v>
      </c>
      <c r="C12" s="89">
        <v>50000000</v>
      </c>
      <c r="D12" s="30">
        <f>C12</f>
        <v>50000000</v>
      </c>
      <c r="E12" s="30">
        <v>26735000</v>
      </c>
      <c r="F12" s="30">
        <f>E12</f>
        <v>26735000</v>
      </c>
      <c r="G12" s="34">
        <f t="shared" si="0"/>
        <v>53.47</v>
      </c>
      <c r="H12" s="61">
        <f t="shared" si="0"/>
        <v>53.47</v>
      </c>
    </row>
    <row r="13" spans="1:8" ht="16.5">
      <c r="A13" s="57"/>
      <c r="B13" s="27" t="s">
        <v>117</v>
      </c>
      <c r="C13" s="89">
        <v>12000000</v>
      </c>
      <c r="D13" s="30">
        <f>C13</f>
        <v>12000000</v>
      </c>
      <c r="E13" s="30">
        <v>2118211</v>
      </c>
      <c r="F13" s="30">
        <f>E13</f>
        <v>2118211</v>
      </c>
      <c r="G13" s="34">
        <f t="shared" si="0"/>
        <v>17.651758333333333</v>
      </c>
      <c r="H13" s="61">
        <f t="shared" si="0"/>
        <v>17.651758333333333</v>
      </c>
    </row>
    <row r="14" spans="1:8" ht="16.5">
      <c r="A14" s="57"/>
      <c r="B14" s="27" t="s">
        <v>118</v>
      </c>
      <c r="C14" s="30">
        <v>10000000</v>
      </c>
      <c r="D14" s="30">
        <f>C14</f>
        <v>10000000</v>
      </c>
      <c r="E14" s="30">
        <v>18680000</v>
      </c>
      <c r="F14" s="30">
        <f aca="true" t="shared" si="1" ref="F14:F19">E14</f>
        <v>18680000</v>
      </c>
      <c r="G14" s="34">
        <f t="shared" si="0"/>
        <v>186.8</v>
      </c>
      <c r="H14" s="61">
        <f t="shared" si="0"/>
        <v>186.8</v>
      </c>
    </row>
    <row r="15" spans="1:8" ht="16.5">
      <c r="A15" s="57"/>
      <c r="B15" s="27" t="s">
        <v>119</v>
      </c>
      <c r="C15" s="30">
        <v>30000000</v>
      </c>
      <c r="D15" s="30">
        <f>C15</f>
        <v>30000000</v>
      </c>
      <c r="E15" s="30">
        <v>35090382</v>
      </c>
      <c r="F15" s="30">
        <f t="shared" si="1"/>
        <v>35090382</v>
      </c>
      <c r="G15" s="34">
        <f t="shared" si="0"/>
        <v>116.96794</v>
      </c>
      <c r="H15" s="61">
        <f t="shared" si="0"/>
        <v>116.96794</v>
      </c>
    </row>
    <row r="16" spans="1:8" ht="33" hidden="1">
      <c r="A16" s="57"/>
      <c r="B16" s="27" t="s">
        <v>120</v>
      </c>
      <c r="C16" s="30"/>
      <c r="D16" s="30"/>
      <c r="E16" s="30"/>
      <c r="F16" s="30">
        <f t="shared" si="1"/>
        <v>0</v>
      </c>
      <c r="G16" s="34"/>
      <c r="H16" s="61"/>
    </row>
    <row r="17" spans="1:8" ht="33" hidden="1">
      <c r="A17" s="57"/>
      <c r="B17" s="27" t="s">
        <v>121</v>
      </c>
      <c r="C17" s="30"/>
      <c r="D17" s="30"/>
      <c r="E17" s="30"/>
      <c r="F17" s="30">
        <f t="shared" si="1"/>
        <v>0</v>
      </c>
      <c r="G17" s="34"/>
      <c r="H17" s="61"/>
    </row>
    <row r="18" spans="1:8" ht="33" hidden="1">
      <c r="A18" s="57"/>
      <c r="B18" s="27" t="s">
        <v>122</v>
      </c>
      <c r="C18" s="30"/>
      <c r="D18" s="30"/>
      <c r="E18" s="30"/>
      <c r="F18" s="30">
        <f t="shared" si="1"/>
        <v>0</v>
      </c>
      <c r="G18" s="34"/>
      <c r="H18" s="61"/>
    </row>
    <row r="19" spans="1:8" ht="16.5">
      <c r="A19" s="57"/>
      <c r="B19" s="27" t="s">
        <v>123</v>
      </c>
      <c r="C19" s="30"/>
      <c r="D19" s="30"/>
      <c r="E19" s="30"/>
      <c r="F19" s="30">
        <f t="shared" si="1"/>
        <v>0</v>
      </c>
      <c r="G19" s="34"/>
      <c r="H19" s="61"/>
    </row>
    <row r="20" spans="1:8" s="37" customFormat="1" ht="33">
      <c r="A20" s="59" t="s">
        <v>23</v>
      </c>
      <c r="B20" s="16" t="s">
        <v>24</v>
      </c>
      <c r="C20" s="35">
        <f>C21+C26</f>
        <v>367000000</v>
      </c>
      <c r="D20" s="35">
        <f>D21+D26</f>
        <v>247900000</v>
      </c>
      <c r="E20" s="35">
        <f>E21+E26</f>
        <v>365852278</v>
      </c>
      <c r="F20" s="35">
        <f>F21+F26</f>
        <v>254147549.79999998</v>
      </c>
      <c r="G20" s="36">
        <f>E20/C20*100</f>
        <v>99.68726920980926</v>
      </c>
      <c r="H20" s="60">
        <f>F20/D20*100</f>
        <v>102.52018951189996</v>
      </c>
    </row>
    <row r="21" spans="1:8" ht="16.5">
      <c r="A21" s="57" t="s">
        <v>84</v>
      </c>
      <c r="B21" s="28" t="s">
        <v>25</v>
      </c>
      <c r="C21" s="30">
        <f>SUM(C22:C25)</f>
        <v>367000000</v>
      </c>
      <c r="D21" s="30">
        <f>SUM(D22:D25)</f>
        <v>247900000</v>
      </c>
      <c r="E21" s="30">
        <f>SUM(E22:E25)</f>
        <v>365852278</v>
      </c>
      <c r="F21" s="30">
        <f>SUM(F22:F25)</f>
        <v>254147549.79999998</v>
      </c>
      <c r="G21" s="34">
        <f>E21/C21*100</f>
        <v>99.68726920980926</v>
      </c>
      <c r="H21" s="61">
        <f>F21/D21*100</f>
        <v>102.52018951189996</v>
      </c>
    </row>
    <row r="22" spans="1:8" ht="16.5">
      <c r="A22" s="57"/>
      <c r="B22" s="27" t="s">
        <v>26</v>
      </c>
      <c r="C22" s="30">
        <v>19000000</v>
      </c>
      <c r="D22" s="30">
        <f>C22</f>
        <v>19000000</v>
      </c>
      <c r="E22" s="30">
        <v>16835908</v>
      </c>
      <c r="F22" s="30">
        <f>E22</f>
        <v>16835908</v>
      </c>
      <c r="G22" s="34"/>
      <c r="H22" s="61"/>
    </row>
    <row r="23" spans="1:8" ht="16.5">
      <c r="A23" s="57"/>
      <c r="B23" s="27" t="s">
        <v>124</v>
      </c>
      <c r="C23" s="30">
        <v>121000000</v>
      </c>
      <c r="D23" s="30">
        <f>C23*80%</f>
        <v>96800000</v>
      </c>
      <c r="E23" s="30">
        <v>90880000</v>
      </c>
      <c r="F23" s="30">
        <f>E23*80%</f>
        <v>72704000</v>
      </c>
      <c r="G23" s="34">
        <f aca="true" t="shared" si="2" ref="G23:H25">E23/C23*100</f>
        <v>75.10743801652893</v>
      </c>
      <c r="H23" s="61">
        <f t="shared" si="2"/>
        <v>75.10743801652893</v>
      </c>
    </row>
    <row r="24" spans="1:8" ht="16.5">
      <c r="A24" s="57"/>
      <c r="B24" s="27" t="s">
        <v>125</v>
      </c>
      <c r="C24" s="30">
        <v>160000000</v>
      </c>
      <c r="D24" s="30">
        <f>C24*70%</f>
        <v>112000000</v>
      </c>
      <c r="E24" s="30">
        <v>217916827</v>
      </c>
      <c r="F24" s="30">
        <f>E24*70%</f>
        <v>152541778.89999998</v>
      </c>
      <c r="G24" s="34">
        <f t="shared" si="2"/>
        <v>136.198016875</v>
      </c>
      <c r="H24" s="61">
        <f t="shared" si="2"/>
        <v>136.19801687499998</v>
      </c>
    </row>
    <row r="25" spans="1:8" ht="16.5">
      <c r="A25" s="57"/>
      <c r="B25" s="27" t="s">
        <v>126</v>
      </c>
      <c r="C25" s="30">
        <v>67000000</v>
      </c>
      <c r="D25" s="30">
        <f>C25*30%</f>
        <v>20100000</v>
      </c>
      <c r="E25" s="30">
        <v>40219543</v>
      </c>
      <c r="F25" s="30">
        <f>E25*30%</f>
        <v>12065862.9</v>
      </c>
      <c r="G25" s="34">
        <f t="shared" si="2"/>
        <v>60.029168656716415</v>
      </c>
      <c r="H25" s="61">
        <f t="shared" si="2"/>
        <v>60.02916865671642</v>
      </c>
    </row>
    <row r="26" spans="1:8" ht="33">
      <c r="A26" s="57" t="s">
        <v>27</v>
      </c>
      <c r="B26" s="27" t="s">
        <v>28</v>
      </c>
      <c r="C26" s="30"/>
      <c r="D26" s="30"/>
      <c r="E26" s="30"/>
      <c r="F26" s="30"/>
      <c r="G26" s="34"/>
      <c r="H26" s="61"/>
    </row>
    <row r="27" spans="1:8" ht="16.5">
      <c r="A27" s="57"/>
      <c r="B27" s="26" t="s">
        <v>29</v>
      </c>
      <c r="C27" s="30"/>
      <c r="D27" s="30"/>
      <c r="E27" s="30"/>
      <c r="F27" s="30"/>
      <c r="G27" s="34"/>
      <c r="H27" s="61"/>
    </row>
    <row r="28" spans="1:8" ht="16.5" hidden="1">
      <c r="A28" s="57"/>
      <c r="B28" s="26" t="s">
        <v>29</v>
      </c>
      <c r="C28" s="30"/>
      <c r="D28" s="30"/>
      <c r="E28" s="30"/>
      <c r="F28" s="30"/>
      <c r="G28" s="34"/>
      <c r="H28" s="61"/>
    </row>
    <row r="29" spans="1:8" ht="16.5" hidden="1">
      <c r="A29" s="57"/>
      <c r="B29" s="17" t="s">
        <v>29</v>
      </c>
      <c r="C29" s="30"/>
      <c r="D29" s="30"/>
      <c r="E29" s="30"/>
      <c r="F29" s="30"/>
      <c r="G29" s="34"/>
      <c r="H29" s="61"/>
    </row>
    <row r="30" spans="1:8" ht="16.5" hidden="1">
      <c r="A30" s="57"/>
      <c r="B30" s="17" t="s">
        <v>30</v>
      </c>
      <c r="C30" s="30"/>
      <c r="D30" s="30"/>
      <c r="E30" s="30"/>
      <c r="F30" s="30"/>
      <c r="G30" s="34"/>
      <c r="H30" s="61"/>
    </row>
    <row r="31" spans="1:8" ht="33">
      <c r="A31" s="59" t="s">
        <v>31</v>
      </c>
      <c r="B31" s="16" t="s">
        <v>32</v>
      </c>
      <c r="C31" s="30"/>
      <c r="D31" s="30"/>
      <c r="E31" s="30"/>
      <c r="F31" s="30"/>
      <c r="G31" s="34"/>
      <c r="H31" s="61"/>
    </row>
    <row r="32" spans="1:8" s="37" customFormat="1" ht="16.5">
      <c r="A32" s="59" t="s">
        <v>33</v>
      </c>
      <c r="B32" s="16" t="s">
        <v>34</v>
      </c>
      <c r="C32" s="35"/>
      <c r="D32" s="35"/>
      <c r="E32" s="35">
        <v>150714879</v>
      </c>
      <c r="F32" s="35">
        <f>E32</f>
        <v>150714879</v>
      </c>
      <c r="G32" s="36"/>
      <c r="H32" s="60"/>
    </row>
    <row r="33" spans="1:8" s="37" customFormat="1" ht="16.5">
      <c r="A33" s="59" t="s">
        <v>35</v>
      </c>
      <c r="B33" s="16" t="s">
        <v>36</v>
      </c>
      <c r="C33" s="35"/>
      <c r="D33" s="35"/>
      <c r="E33" s="35">
        <v>959462314</v>
      </c>
      <c r="F33" s="35">
        <f>E33</f>
        <v>959462314</v>
      </c>
      <c r="G33" s="36"/>
      <c r="H33" s="60"/>
    </row>
    <row r="34" spans="1:8" ht="16.5">
      <c r="A34" s="59" t="s">
        <v>37</v>
      </c>
      <c r="B34" s="16" t="s">
        <v>38</v>
      </c>
      <c r="C34" s="35">
        <f>SUM(C35:C36)</f>
        <v>4835000000</v>
      </c>
      <c r="D34" s="35">
        <f>SUM(D35:D36)</f>
        <v>4835000000</v>
      </c>
      <c r="E34" s="35">
        <f>SUM(E35:E36)</f>
        <v>7433300000</v>
      </c>
      <c r="F34" s="35">
        <f>SUM(F35:F36)</f>
        <v>7433300000</v>
      </c>
      <c r="G34" s="36">
        <f aca="true" t="shared" si="3" ref="G34:H36">E34/C34*100</f>
        <v>153.73940020682525</v>
      </c>
      <c r="H34" s="60">
        <f t="shared" si="3"/>
        <v>153.73940020682525</v>
      </c>
    </row>
    <row r="35" spans="1:8" ht="16.5">
      <c r="A35" s="57"/>
      <c r="B35" s="17" t="s">
        <v>39</v>
      </c>
      <c r="C35" s="30">
        <v>4185000000</v>
      </c>
      <c r="D35" s="30">
        <f>C35</f>
        <v>4185000000</v>
      </c>
      <c r="E35" s="30">
        <f>C35</f>
        <v>4185000000</v>
      </c>
      <c r="F35" s="30">
        <f>E35</f>
        <v>4185000000</v>
      </c>
      <c r="G35" s="34">
        <f t="shared" si="3"/>
        <v>100</v>
      </c>
      <c r="H35" s="61">
        <f t="shared" si="3"/>
        <v>100</v>
      </c>
    </row>
    <row r="36" spans="1:8" ht="16.5" thickBot="1">
      <c r="A36" s="62"/>
      <c r="B36" s="63" t="s">
        <v>40</v>
      </c>
      <c r="C36" s="64">
        <v>650000000</v>
      </c>
      <c r="D36" s="64">
        <f>C36</f>
        <v>650000000</v>
      </c>
      <c r="E36" s="64">
        <v>3248300000</v>
      </c>
      <c r="F36" s="64">
        <f>E36</f>
        <v>3248300000</v>
      </c>
      <c r="G36" s="65">
        <f t="shared" si="3"/>
        <v>499.73846153846154</v>
      </c>
      <c r="H36" s="66">
        <f t="shared" si="3"/>
        <v>499.73846153846154</v>
      </c>
    </row>
  </sheetData>
  <sheetProtection/>
  <mergeCells count="10">
    <mergeCell ref="G7:H7"/>
    <mergeCell ref="F1:H1"/>
    <mergeCell ref="A4:H4"/>
    <mergeCell ref="A5:H5"/>
    <mergeCell ref="A1:B1"/>
    <mergeCell ref="A2:B2"/>
    <mergeCell ref="A7:A8"/>
    <mergeCell ref="B7:B8"/>
    <mergeCell ref="C7:D7"/>
    <mergeCell ref="E7:F7"/>
  </mergeCells>
  <printOptions/>
  <pageMargins left="0.62" right="0.22" top="0.28" bottom="0.2" header="0.25" footer="0.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28125" style="1" customWidth="1"/>
    <col min="2" max="2" width="33.8515625" style="1" customWidth="1"/>
    <col min="3" max="4" width="14.28125" style="39" customWidth="1"/>
    <col min="5" max="5" width="13.140625" style="39" customWidth="1"/>
    <col min="6" max="6" width="13.28125" style="39" customWidth="1"/>
    <col min="7" max="7" width="12.421875" style="39" customWidth="1"/>
    <col min="8" max="8" width="14.140625" style="39" customWidth="1"/>
    <col min="9" max="11" width="9.140625" style="41" customWidth="1"/>
    <col min="12" max="13" width="9.140625" style="1" customWidth="1"/>
    <col min="14" max="14" width="11.421875" style="1" bestFit="1" customWidth="1"/>
    <col min="15" max="16384" width="9.140625" style="1" customWidth="1"/>
  </cols>
  <sheetData>
    <row r="1" spans="1:11" ht="16.5" customHeight="1">
      <c r="A1" s="111" t="s">
        <v>115</v>
      </c>
      <c r="B1" s="111"/>
      <c r="H1" s="103" t="s">
        <v>105</v>
      </c>
      <c r="I1" s="103"/>
      <c r="J1" s="103"/>
      <c r="K1" s="103"/>
    </row>
    <row r="2" spans="1:2" ht="16.5">
      <c r="A2" s="97"/>
      <c r="B2" s="97"/>
    </row>
    <row r="3" ht="16.5">
      <c r="A3" s="3"/>
    </row>
    <row r="4" spans="1:11" ht="21" customHeight="1">
      <c r="A4" s="90" t="s">
        <v>132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6.5">
      <c r="A5" s="92" t="s">
        <v>96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ht="16.5" thickBot="1">
      <c r="J6" s="31" t="s">
        <v>127</v>
      </c>
    </row>
    <row r="7" spans="1:11" ht="17.25" customHeight="1">
      <c r="A7" s="107" t="s">
        <v>12</v>
      </c>
      <c r="B7" s="109" t="s">
        <v>0</v>
      </c>
      <c r="C7" s="106" t="s">
        <v>106</v>
      </c>
      <c r="D7" s="106"/>
      <c r="E7" s="106"/>
      <c r="F7" s="106" t="s">
        <v>97</v>
      </c>
      <c r="G7" s="106"/>
      <c r="H7" s="106"/>
      <c r="I7" s="104" t="s">
        <v>107</v>
      </c>
      <c r="J7" s="104"/>
      <c r="K7" s="105"/>
    </row>
    <row r="8" spans="1:11" ht="39">
      <c r="A8" s="108"/>
      <c r="B8" s="110"/>
      <c r="C8" s="38" t="s">
        <v>41</v>
      </c>
      <c r="D8" s="38" t="s">
        <v>42</v>
      </c>
      <c r="E8" s="38" t="s">
        <v>43</v>
      </c>
      <c r="F8" s="38" t="s">
        <v>41</v>
      </c>
      <c r="G8" s="38" t="s">
        <v>42</v>
      </c>
      <c r="H8" s="38" t="s">
        <v>43</v>
      </c>
      <c r="I8" s="40" t="s">
        <v>41</v>
      </c>
      <c r="J8" s="40" t="s">
        <v>42</v>
      </c>
      <c r="K8" s="67" t="s">
        <v>43</v>
      </c>
    </row>
    <row r="9" spans="1:11" ht="16.5">
      <c r="A9" s="57" t="s">
        <v>16</v>
      </c>
      <c r="B9" s="15" t="s">
        <v>17</v>
      </c>
      <c r="C9" s="30" t="s">
        <v>84</v>
      </c>
      <c r="D9" s="29" t="s">
        <v>27</v>
      </c>
      <c r="E9" s="30" t="s">
        <v>83</v>
      </c>
      <c r="F9" s="29" t="s">
        <v>85</v>
      </c>
      <c r="G9" s="30" t="s">
        <v>86</v>
      </c>
      <c r="H9" s="30" t="s">
        <v>87</v>
      </c>
      <c r="I9" s="34" t="s">
        <v>44</v>
      </c>
      <c r="J9" s="34" t="s">
        <v>45</v>
      </c>
      <c r="K9" s="68" t="s">
        <v>46</v>
      </c>
    </row>
    <row r="10" spans="1:14" s="37" customFormat="1" ht="16.5">
      <c r="A10" s="59"/>
      <c r="B10" s="5" t="s">
        <v>47</v>
      </c>
      <c r="C10" s="81">
        <f>D10+E10</f>
        <v>5184900000</v>
      </c>
      <c r="D10" s="25">
        <v>96800000</v>
      </c>
      <c r="E10" s="81">
        <f>SUM(E12:E24)</f>
        <v>5088100000</v>
      </c>
      <c r="F10" s="81">
        <f>G10+H10</f>
        <v>7890145699</v>
      </c>
      <c r="G10" s="81">
        <v>2176265000</v>
      </c>
      <c r="H10" s="81">
        <f>SUM(H12:H24)</f>
        <v>5713880699</v>
      </c>
      <c r="I10" s="82">
        <f>F10/C10*100</f>
        <v>152.1754652741615</v>
      </c>
      <c r="J10" s="82">
        <f>G10/D10*100</f>
        <v>2248.2076446280994</v>
      </c>
      <c r="K10" s="83">
        <f aca="true" t="shared" si="0" ref="K10:K21">H10/E10*100</f>
        <v>112.29890723452762</v>
      </c>
      <c r="N10" s="42"/>
    </row>
    <row r="11" spans="1:11" ht="16.5">
      <c r="A11" s="57"/>
      <c r="B11" s="17" t="s">
        <v>48</v>
      </c>
      <c r="C11" s="30"/>
      <c r="D11" s="29"/>
      <c r="E11" s="30"/>
      <c r="F11" s="30"/>
      <c r="G11" s="30"/>
      <c r="H11" s="30"/>
      <c r="I11" s="34"/>
      <c r="J11" s="34"/>
      <c r="K11" s="61"/>
    </row>
    <row r="12" spans="1:11" ht="16.5">
      <c r="A12" s="57" t="s">
        <v>84</v>
      </c>
      <c r="B12" s="17" t="s">
        <v>49</v>
      </c>
      <c r="C12" s="30">
        <f aca="true" t="shared" si="1" ref="C12:C24">D12+E12</f>
        <v>26000000</v>
      </c>
      <c r="D12" s="29"/>
      <c r="E12" s="30">
        <v>26000000</v>
      </c>
      <c r="F12" s="30">
        <f aca="true" t="shared" si="2" ref="F12:F21">G12+H12</f>
        <v>24435500</v>
      </c>
      <c r="G12" s="30"/>
      <c r="H12" s="30">
        <v>24435500</v>
      </c>
      <c r="I12" s="34">
        <f aca="true" t="shared" si="3" ref="I12:I21">F12/C12*100</f>
        <v>93.9826923076923</v>
      </c>
      <c r="J12" s="34"/>
      <c r="K12" s="61">
        <f t="shared" si="0"/>
        <v>93.9826923076923</v>
      </c>
    </row>
    <row r="13" spans="1:11" ht="37.5" customHeight="1">
      <c r="A13" s="57" t="s">
        <v>27</v>
      </c>
      <c r="B13" s="17" t="s">
        <v>50</v>
      </c>
      <c r="C13" s="30">
        <f t="shared" si="1"/>
        <v>0</v>
      </c>
      <c r="D13" s="29"/>
      <c r="E13" s="30"/>
      <c r="F13" s="30"/>
      <c r="G13" s="30"/>
      <c r="H13" s="30"/>
      <c r="I13" s="34"/>
      <c r="J13" s="34"/>
      <c r="K13" s="61"/>
    </row>
    <row r="14" spans="1:11" ht="16.5">
      <c r="A14" s="57" t="s">
        <v>83</v>
      </c>
      <c r="B14" s="17" t="s">
        <v>51</v>
      </c>
      <c r="C14" s="30">
        <f t="shared" si="1"/>
        <v>98040000</v>
      </c>
      <c r="D14" s="29"/>
      <c r="E14" s="30">
        <v>98040000</v>
      </c>
      <c r="F14" s="30">
        <f t="shared" si="2"/>
        <v>90790000</v>
      </c>
      <c r="G14" s="30"/>
      <c r="H14" s="30">
        <v>90790000</v>
      </c>
      <c r="I14" s="34">
        <f t="shared" si="3"/>
        <v>92.60505915952673</v>
      </c>
      <c r="J14" s="34"/>
      <c r="K14" s="61">
        <f t="shared" si="0"/>
        <v>92.60505915952673</v>
      </c>
    </row>
    <row r="15" spans="1:11" ht="16.5">
      <c r="A15" s="57" t="s">
        <v>85</v>
      </c>
      <c r="B15" s="17" t="s">
        <v>52</v>
      </c>
      <c r="C15" s="30">
        <f t="shared" si="1"/>
        <v>21000000</v>
      </c>
      <c r="D15" s="29"/>
      <c r="E15" s="30">
        <v>21000000</v>
      </c>
      <c r="F15" s="30">
        <f t="shared" si="2"/>
        <v>20420000</v>
      </c>
      <c r="G15" s="30"/>
      <c r="H15" s="30">
        <v>20420000</v>
      </c>
      <c r="I15" s="34">
        <f t="shared" si="3"/>
        <v>97.23809523809524</v>
      </c>
      <c r="J15" s="34"/>
      <c r="K15" s="61">
        <f t="shared" si="0"/>
        <v>97.23809523809524</v>
      </c>
    </row>
    <row r="16" spans="1:11" ht="16.5">
      <c r="A16" s="57" t="s">
        <v>86</v>
      </c>
      <c r="B16" s="17" t="s">
        <v>53</v>
      </c>
      <c r="C16" s="30">
        <f t="shared" si="1"/>
        <v>0</v>
      </c>
      <c r="D16" s="29"/>
      <c r="E16" s="30"/>
      <c r="F16" s="30"/>
      <c r="G16" s="30"/>
      <c r="H16" s="30"/>
      <c r="I16" s="34"/>
      <c r="J16" s="34"/>
      <c r="K16" s="61"/>
    </row>
    <row r="17" spans="1:11" ht="16.5">
      <c r="A17" s="57" t="s">
        <v>87</v>
      </c>
      <c r="B17" s="17" t="s">
        <v>54</v>
      </c>
      <c r="C17" s="30">
        <f t="shared" si="1"/>
        <v>25000000</v>
      </c>
      <c r="D17" s="29"/>
      <c r="E17" s="30">
        <v>25000000</v>
      </c>
      <c r="F17" s="30">
        <f t="shared" si="2"/>
        <v>24650000</v>
      </c>
      <c r="G17" s="30"/>
      <c r="H17" s="30">
        <v>24650000</v>
      </c>
      <c r="I17" s="34">
        <f t="shared" si="3"/>
        <v>98.6</v>
      </c>
      <c r="J17" s="34"/>
      <c r="K17" s="61">
        <f t="shared" si="0"/>
        <v>98.6</v>
      </c>
    </row>
    <row r="18" spans="1:11" ht="16.5">
      <c r="A18" s="57" t="s">
        <v>88</v>
      </c>
      <c r="B18" s="17" t="s">
        <v>55</v>
      </c>
      <c r="C18" s="30">
        <f t="shared" si="1"/>
        <v>55000000</v>
      </c>
      <c r="D18" s="29"/>
      <c r="E18" s="30">
        <v>55000000</v>
      </c>
      <c r="F18" s="30">
        <f t="shared" si="2"/>
        <v>135502000</v>
      </c>
      <c r="G18" s="30"/>
      <c r="H18" s="30">
        <v>135502000</v>
      </c>
      <c r="I18" s="34"/>
      <c r="J18" s="34"/>
      <c r="K18" s="61">
        <f t="shared" si="0"/>
        <v>246.36727272727273</v>
      </c>
    </row>
    <row r="19" spans="1:11" ht="16.5">
      <c r="A19" s="57" t="s">
        <v>89</v>
      </c>
      <c r="B19" s="17" t="s">
        <v>56</v>
      </c>
      <c r="C19" s="30">
        <f t="shared" si="1"/>
        <v>0</v>
      </c>
      <c r="D19" s="29"/>
      <c r="E19" s="30"/>
      <c r="F19" s="30">
        <f t="shared" si="2"/>
        <v>0</v>
      </c>
      <c r="G19" s="30"/>
      <c r="H19" s="30"/>
      <c r="I19" s="34"/>
      <c r="J19" s="34"/>
      <c r="K19" s="61"/>
    </row>
    <row r="20" spans="1:11" ht="33">
      <c r="A20" s="57" t="s">
        <v>90</v>
      </c>
      <c r="B20" s="17" t="s">
        <v>57</v>
      </c>
      <c r="C20" s="79">
        <f t="shared" si="1"/>
        <v>4734060000</v>
      </c>
      <c r="D20" s="80"/>
      <c r="E20" s="79">
        <v>4734060000</v>
      </c>
      <c r="F20" s="79">
        <f t="shared" si="2"/>
        <v>5396083199</v>
      </c>
      <c r="G20" s="79"/>
      <c r="H20" s="79">
        <f>5460599199-64516000</f>
        <v>5396083199</v>
      </c>
      <c r="I20" s="34">
        <f t="shared" si="3"/>
        <v>113.98425873351839</v>
      </c>
      <c r="J20" s="34"/>
      <c r="K20" s="61">
        <f t="shared" si="0"/>
        <v>113.98425873351839</v>
      </c>
    </row>
    <row r="21" spans="1:11" ht="16.5">
      <c r="A21" s="57" t="s">
        <v>91</v>
      </c>
      <c r="B21" s="17" t="s">
        <v>58</v>
      </c>
      <c r="C21" s="30">
        <f t="shared" si="1"/>
        <v>25000000</v>
      </c>
      <c r="D21" s="29"/>
      <c r="E21" s="30">
        <v>25000000</v>
      </c>
      <c r="F21" s="30">
        <f t="shared" si="2"/>
        <v>22000000</v>
      </c>
      <c r="G21" s="30"/>
      <c r="H21" s="30">
        <v>22000000</v>
      </c>
      <c r="I21" s="34">
        <f t="shared" si="3"/>
        <v>88</v>
      </c>
      <c r="J21" s="34"/>
      <c r="K21" s="61">
        <f t="shared" si="0"/>
        <v>88</v>
      </c>
    </row>
    <row r="22" spans="1:11" ht="16.5">
      <c r="A22" s="57" t="s">
        <v>92</v>
      </c>
      <c r="B22" s="17" t="s">
        <v>59</v>
      </c>
      <c r="C22" s="30">
        <f t="shared" si="1"/>
        <v>0</v>
      </c>
      <c r="D22" s="29"/>
      <c r="E22" s="30"/>
      <c r="F22" s="30"/>
      <c r="G22" s="30"/>
      <c r="H22" s="30"/>
      <c r="I22" s="34"/>
      <c r="J22" s="34"/>
      <c r="K22" s="61"/>
    </row>
    <row r="23" spans="1:11" ht="16.5">
      <c r="A23" s="57" t="s">
        <v>93</v>
      </c>
      <c r="B23" s="17" t="s">
        <v>94</v>
      </c>
      <c r="C23" s="30">
        <f t="shared" si="1"/>
        <v>104000000</v>
      </c>
      <c r="D23" s="29"/>
      <c r="E23" s="30">
        <v>104000000</v>
      </c>
      <c r="F23" s="30"/>
      <c r="G23" s="30"/>
      <c r="H23" s="30"/>
      <c r="I23" s="34"/>
      <c r="J23" s="34"/>
      <c r="K23" s="61"/>
    </row>
    <row r="24" spans="1:11" ht="33" thickBot="1">
      <c r="A24" s="62" t="s">
        <v>108</v>
      </c>
      <c r="B24" s="63" t="s">
        <v>109</v>
      </c>
      <c r="C24" s="64">
        <f t="shared" si="1"/>
        <v>0</v>
      </c>
      <c r="D24" s="69"/>
      <c r="E24" s="64"/>
      <c r="F24" s="64"/>
      <c r="G24" s="64"/>
      <c r="H24" s="64"/>
      <c r="I24" s="65"/>
      <c r="J24" s="65"/>
      <c r="K24" s="66"/>
    </row>
  </sheetData>
  <sheetProtection/>
  <mergeCells count="10">
    <mergeCell ref="H1:K1"/>
    <mergeCell ref="I7:K7"/>
    <mergeCell ref="F7:H7"/>
    <mergeCell ref="A7:A8"/>
    <mergeCell ref="B7:B8"/>
    <mergeCell ref="C7:E7"/>
    <mergeCell ref="A4:K4"/>
    <mergeCell ref="A5:K5"/>
    <mergeCell ref="A1:B1"/>
    <mergeCell ref="A2:B2"/>
  </mergeCells>
  <printOptions/>
  <pageMargins left="0.42" right="0.22" top="1" bottom="0.4" header="0.5" footer="0.5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28.00390625" style="1" customWidth="1"/>
    <col min="2" max="2" width="13.57421875" style="1" customWidth="1"/>
    <col min="3" max="3" width="16.140625" style="10" customWidth="1"/>
    <col min="4" max="4" width="14.140625" style="10" customWidth="1"/>
    <col min="5" max="5" width="13.140625" style="10" customWidth="1"/>
    <col min="6" max="6" width="14.7109375" style="10" customWidth="1"/>
    <col min="7" max="7" width="15.140625" style="10" customWidth="1"/>
    <col min="8" max="8" width="13.421875" style="10" customWidth="1"/>
    <col min="9" max="9" width="14.57421875" style="10" customWidth="1"/>
    <col min="10" max="16384" width="9.140625" style="1" customWidth="1"/>
  </cols>
  <sheetData>
    <row r="1" spans="1:9" ht="18" customHeight="1">
      <c r="A1" s="2" t="s">
        <v>115</v>
      </c>
      <c r="G1" s="114" t="s">
        <v>110</v>
      </c>
      <c r="H1" s="114"/>
      <c r="I1" s="114"/>
    </row>
    <row r="2" spans="1:9" ht="19.5" customHeight="1">
      <c r="A2" s="21"/>
      <c r="G2" s="84"/>
      <c r="H2" s="84"/>
      <c r="I2" s="84"/>
    </row>
    <row r="3" spans="1:9" ht="22.5">
      <c r="A3" s="90" t="s">
        <v>133</v>
      </c>
      <c r="B3" s="90"/>
      <c r="C3" s="90"/>
      <c r="D3" s="90"/>
      <c r="E3" s="90"/>
      <c r="F3" s="90"/>
      <c r="G3" s="90"/>
      <c r="H3" s="90"/>
      <c r="I3" s="90"/>
    </row>
    <row r="4" spans="1:9" ht="16.5">
      <c r="A4" s="92" t="s">
        <v>96</v>
      </c>
      <c r="B4" s="92"/>
      <c r="C4" s="92"/>
      <c r="D4" s="92"/>
      <c r="E4" s="92"/>
      <c r="F4" s="92"/>
      <c r="G4" s="92"/>
      <c r="H4" s="92"/>
      <c r="I4" s="92"/>
    </row>
    <row r="5" ht="16.5" thickBot="1">
      <c r="I5" s="13" t="s">
        <v>127</v>
      </c>
    </row>
    <row r="6" spans="1:9" ht="16.5">
      <c r="A6" s="107" t="s">
        <v>60</v>
      </c>
      <c r="B6" s="109" t="s">
        <v>61</v>
      </c>
      <c r="C6" s="106" t="s">
        <v>62</v>
      </c>
      <c r="D6" s="106"/>
      <c r="E6" s="106" t="s">
        <v>129</v>
      </c>
      <c r="F6" s="106" t="s">
        <v>135</v>
      </c>
      <c r="G6" s="106"/>
      <c r="H6" s="106"/>
      <c r="I6" s="115"/>
    </row>
    <row r="7" spans="1:9" ht="24.75" customHeight="1">
      <c r="A7" s="108"/>
      <c r="B7" s="110"/>
      <c r="C7" s="112"/>
      <c r="D7" s="112"/>
      <c r="E7" s="112"/>
      <c r="F7" s="112" t="s">
        <v>63</v>
      </c>
      <c r="G7" s="112" t="s">
        <v>64</v>
      </c>
      <c r="H7" s="112" t="s">
        <v>65</v>
      </c>
      <c r="I7" s="113"/>
    </row>
    <row r="8" spans="1:9" ht="45">
      <c r="A8" s="108"/>
      <c r="B8" s="110"/>
      <c r="C8" s="85" t="s">
        <v>63</v>
      </c>
      <c r="D8" s="85" t="s">
        <v>111</v>
      </c>
      <c r="E8" s="112"/>
      <c r="F8" s="112"/>
      <c r="G8" s="112"/>
      <c r="H8" s="85" t="s">
        <v>66</v>
      </c>
      <c r="I8" s="86" t="s">
        <v>67</v>
      </c>
    </row>
    <row r="9" spans="1:9" ht="16.5">
      <c r="A9" s="71" t="s">
        <v>41</v>
      </c>
      <c r="B9" s="6"/>
      <c r="C9" s="87">
        <f>C10+C16</f>
        <v>2496000000</v>
      </c>
      <c r="D9" s="87">
        <f aca="true" t="shared" si="0" ref="D9:I9">D10+D16</f>
        <v>0</v>
      </c>
      <c r="E9" s="87">
        <f t="shared" si="0"/>
        <v>0</v>
      </c>
      <c r="F9" s="87">
        <f t="shared" si="0"/>
        <v>2176265000</v>
      </c>
      <c r="G9" s="87">
        <f t="shared" si="0"/>
        <v>2176265000</v>
      </c>
      <c r="H9" s="87">
        <f t="shared" si="0"/>
        <v>0</v>
      </c>
      <c r="I9" s="118">
        <f t="shared" si="0"/>
        <v>0</v>
      </c>
    </row>
    <row r="10" spans="1:9" ht="16.5">
      <c r="A10" s="49" t="s">
        <v>68</v>
      </c>
      <c r="B10" s="7"/>
      <c r="C10" s="12"/>
      <c r="D10" s="12"/>
      <c r="E10" s="12"/>
      <c r="F10" s="12"/>
      <c r="G10" s="12"/>
      <c r="H10" s="12"/>
      <c r="I10" s="118"/>
    </row>
    <row r="11" spans="1:9" ht="16.5">
      <c r="A11" s="49" t="s">
        <v>29</v>
      </c>
      <c r="B11" s="6"/>
      <c r="C11" s="87"/>
      <c r="D11" s="87"/>
      <c r="E11" s="87"/>
      <c r="F11" s="87"/>
      <c r="G11" s="87"/>
      <c r="H11" s="87"/>
      <c r="I11" s="118"/>
    </row>
    <row r="12" spans="1:9" ht="16.5">
      <c r="A12" s="49" t="s">
        <v>29</v>
      </c>
      <c r="B12" s="7"/>
      <c r="C12" s="12"/>
      <c r="D12" s="12"/>
      <c r="E12" s="12"/>
      <c r="F12" s="12"/>
      <c r="G12" s="12"/>
      <c r="H12" s="12"/>
      <c r="I12" s="118"/>
    </row>
    <row r="13" spans="1:9" ht="33">
      <c r="A13" s="49" t="s">
        <v>69</v>
      </c>
      <c r="B13" s="7"/>
      <c r="C13" s="12"/>
      <c r="D13" s="12"/>
      <c r="E13" s="12"/>
      <c r="F13" s="12"/>
      <c r="G13" s="12"/>
      <c r="H13" s="12"/>
      <c r="I13" s="118"/>
    </row>
    <row r="14" spans="1:9" ht="16.5">
      <c r="A14" s="49" t="s">
        <v>29</v>
      </c>
      <c r="B14" s="7"/>
      <c r="C14" s="12"/>
      <c r="D14" s="12"/>
      <c r="E14" s="12"/>
      <c r="F14" s="12"/>
      <c r="G14" s="12"/>
      <c r="H14" s="12"/>
      <c r="I14" s="118"/>
    </row>
    <row r="15" spans="1:9" ht="16.5">
      <c r="A15" s="49" t="s">
        <v>29</v>
      </c>
      <c r="B15" s="7"/>
      <c r="C15" s="12"/>
      <c r="D15" s="12"/>
      <c r="E15" s="12"/>
      <c r="F15" s="12"/>
      <c r="G15" s="12"/>
      <c r="H15" s="12"/>
      <c r="I15" s="118"/>
    </row>
    <row r="16" spans="1:9" ht="33">
      <c r="A16" s="49" t="s">
        <v>70</v>
      </c>
      <c r="B16" s="7"/>
      <c r="C16" s="12">
        <f>SUM(C17:C20)</f>
        <v>2496000000</v>
      </c>
      <c r="D16" s="12">
        <f>SUM(D17:D18)</f>
        <v>0</v>
      </c>
      <c r="E16" s="12">
        <f>SUM(E17:E18)</f>
        <v>0</v>
      </c>
      <c r="F16" s="12">
        <f>SUM(F17:F20)</f>
        <v>2176265000</v>
      </c>
      <c r="G16" s="12">
        <f>SUM(G17:G20)</f>
        <v>2176265000</v>
      </c>
      <c r="H16" s="12">
        <f>SUM(H17:H18)</f>
        <v>0</v>
      </c>
      <c r="I16" s="118"/>
    </row>
    <row r="17" spans="1:9" ht="16.5">
      <c r="A17" s="119" t="s">
        <v>136</v>
      </c>
      <c r="B17" s="7"/>
      <c r="C17" s="12">
        <v>1176000000</v>
      </c>
      <c r="D17" s="12"/>
      <c r="E17" s="12"/>
      <c r="F17" s="12">
        <v>1064516000</v>
      </c>
      <c r="G17" s="12">
        <v>1064516000</v>
      </c>
      <c r="H17" s="12"/>
      <c r="I17" s="118"/>
    </row>
    <row r="18" spans="1:9" ht="16.5">
      <c r="A18" s="119" t="s">
        <v>137</v>
      </c>
      <c r="B18" s="7"/>
      <c r="C18" s="12">
        <v>480000000</v>
      </c>
      <c r="D18" s="12"/>
      <c r="E18" s="12"/>
      <c r="F18" s="12">
        <v>399909000</v>
      </c>
      <c r="G18" s="12">
        <v>399909000</v>
      </c>
      <c r="H18" s="12"/>
      <c r="I18" s="50"/>
    </row>
    <row r="19" spans="1:9" ht="16.5">
      <c r="A19" s="119" t="s">
        <v>138</v>
      </c>
      <c r="B19" s="7"/>
      <c r="C19" s="12">
        <v>420000000</v>
      </c>
      <c r="D19" s="12"/>
      <c r="E19" s="12"/>
      <c r="F19" s="12">
        <v>355920000</v>
      </c>
      <c r="G19" s="12">
        <v>355920000</v>
      </c>
      <c r="H19" s="12"/>
      <c r="I19" s="50"/>
    </row>
    <row r="20" spans="1:9" ht="16.5">
      <c r="A20" s="119" t="s">
        <v>139</v>
      </c>
      <c r="B20" s="7"/>
      <c r="C20" s="12">
        <v>420000000</v>
      </c>
      <c r="D20" s="12"/>
      <c r="E20" s="12"/>
      <c r="F20" s="12">
        <v>355920000</v>
      </c>
      <c r="G20" s="12">
        <v>355920000</v>
      </c>
      <c r="H20" s="12"/>
      <c r="I20" s="50"/>
    </row>
    <row r="21" spans="1:9" ht="33">
      <c r="A21" s="49" t="s">
        <v>69</v>
      </c>
      <c r="B21" s="7"/>
      <c r="C21" s="12"/>
      <c r="D21" s="12"/>
      <c r="E21" s="12"/>
      <c r="F21" s="12"/>
      <c r="G21" s="12"/>
      <c r="H21" s="12"/>
      <c r="I21" s="50"/>
    </row>
    <row r="22" spans="1:9" ht="16.5">
      <c r="A22" s="119" t="s">
        <v>136</v>
      </c>
      <c r="B22" s="7"/>
      <c r="C22" s="12">
        <v>1176000000</v>
      </c>
      <c r="D22" s="12"/>
      <c r="E22" s="12"/>
      <c r="F22" s="12">
        <v>1064516000</v>
      </c>
      <c r="G22" s="12">
        <v>1064516000</v>
      </c>
      <c r="H22" s="12"/>
      <c r="I22" s="50"/>
    </row>
    <row r="23" spans="1:9" ht="16.5">
      <c r="A23" s="119" t="s">
        <v>137</v>
      </c>
      <c r="B23" s="7"/>
      <c r="C23" s="12">
        <v>480000000</v>
      </c>
      <c r="D23" s="12"/>
      <c r="E23" s="12"/>
      <c r="F23" s="12">
        <v>399909000</v>
      </c>
      <c r="G23" s="12">
        <v>399909000</v>
      </c>
      <c r="H23" s="12"/>
      <c r="I23" s="50"/>
    </row>
    <row r="24" spans="1:9" ht="16.5">
      <c r="A24" s="119" t="s">
        <v>138</v>
      </c>
      <c r="B24" s="7"/>
      <c r="C24" s="12">
        <v>420000000</v>
      </c>
      <c r="D24" s="12"/>
      <c r="E24" s="12"/>
      <c r="F24" s="12">
        <v>355920000</v>
      </c>
      <c r="G24" s="12">
        <v>355920000</v>
      </c>
      <c r="H24" s="12"/>
      <c r="I24" s="50"/>
    </row>
    <row r="25" spans="1:9" ht="16.5">
      <c r="A25" s="119" t="s">
        <v>139</v>
      </c>
      <c r="B25" s="7"/>
      <c r="C25" s="12">
        <v>420000000</v>
      </c>
      <c r="D25" s="12"/>
      <c r="E25" s="12"/>
      <c r="F25" s="12">
        <v>355920000</v>
      </c>
      <c r="G25" s="12">
        <v>355920000</v>
      </c>
      <c r="H25" s="12"/>
      <c r="I25" s="50"/>
    </row>
    <row r="26" spans="1:9" ht="16.5" thickBot="1">
      <c r="A26" s="73"/>
      <c r="B26" s="54"/>
      <c r="C26" s="88"/>
      <c r="D26" s="88"/>
      <c r="E26" s="88"/>
      <c r="F26" s="88"/>
      <c r="G26" s="88"/>
      <c r="H26" s="88"/>
      <c r="I26" s="55"/>
    </row>
  </sheetData>
  <sheetProtection/>
  <mergeCells count="11">
    <mergeCell ref="G1:I1"/>
    <mergeCell ref="A3:I3"/>
    <mergeCell ref="A4:I4"/>
    <mergeCell ref="F6:I6"/>
    <mergeCell ref="F7:F8"/>
    <mergeCell ref="G7:G8"/>
    <mergeCell ref="H7:I7"/>
    <mergeCell ref="A6:A8"/>
    <mergeCell ref="B6:B8"/>
    <mergeCell ref="C6:D7"/>
    <mergeCell ref="E6:E8"/>
  </mergeCells>
  <printOptions/>
  <pageMargins left="0.27" right="0.14" top="0.54" bottom="0.5" header="0.5" footer="0.5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6">
      <selection activeCell="C28" sqref="C28"/>
    </sheetView>
  </sheetViews>
  <sheetFormatPr defaultColWidth="9.140625" defaultRowHeight="12.75"/>
  <cols>
    <col min="1" max="1" width="30.421875" style="1" customWidth="1"/>
    <col min="2" max="2" width="13.421875" style="1" customWidth="1"/>
    <col min="3" max="3" width="12.8515625" style="1" customWidth="1"/>
    <col min="4" max="4" width="10.7109375" style="1" customWidth="1"/>
    <col min="5" max="5" width="13.00390625" style="1" customWidth="1"/>
    <col min="6" max="6" width="13.140625" style="1" customWidth="1"/>
    <col min="7" max="7" width="14.140625" style="1" customWidth="1"/>
    <col min="8" max="16384" width="9.140625" style="1" customWidth="1"/>
  </cols>
  <sheetData>
    <row r="1" spans="1:7" ht="19.5" customHeight="1">
      <c r="A1" s="2" t="s">
        <v>115</v>
      </c>
      <c r="E1" s="111" t="s">
        <v>112</v>
      </c>
      <c r="F1" s="111"/>
      <c r="G1" s="111"/>
    </row>
    <row r="2" spans="1:7" ht="19.5" customHeight="1">
      <c r="A2" s="21"/>
      <c r="E2" s="2"/>
      <c r="F2" s="2"/>
      <c r="G2" s="2"/>
    </row>
    <row r="3" ht="16.5">
      <c r="A3" s="3"/>
    </row>
    <row r="4" spans="1:7" ht="16.5">
      <c r="A4" s="117" t="s">
        <v>134</v>
      </c>
      <c r="B4" s="117"/>
      <c r="C4" s="117"/>
      <c r="D4" s="117"/>
      <c r="E4" s="117"/>
      <c r="F4" s="117"/>
      <c r="G4" s="117"/>
    </row>
    <row r="5" spans="1:7" ht="16.5">
      <c r="A5" s="92" t="s">
        <v>96</v>
      </c>
      <c r="B5" s="92"/>
      <c r="C5" s="92"/>
      <c r="D5" s="92"/>
      <c r="E5" s="92"/>
      <c r="F5" s="92"/>
      <c r="G5" s="92"/>
    </row>
    <row r="6" ht="16.5" thickBot="1">
      <c r="F6" s="4" t="s">
        <v>127</v>
      </c>
    </row>
    <row r="7" spans="1:7" ht="24" customHeight="1">
      <c r="A7" s="98" t="s">
        <v>0</v>
      </c>
      <c r="B7" s="100" t="s">
        <v>113</v>
      </c>
      <c r="C7" s="100"/>
      <c r="D7" s="100"/>
      <c r="E7" s="100" t="s">
        <v>114</v>
      </c>
      <c r="F7" s="100"/>
      <c r="G7" s="116"/>
    </row>
    <row r="8" spans="1:7" ht="49.5">
      <c r="A8" s="99"/>
      <c r="B8" s="9" t="s">
        <v>71</v>
      </c>
      <c r="C8" s="9" t="s">
        <v>72</v>
      </c>
      <c r="D8" s="9" t="s">
        <v>73</v>
      </c>
      <c r="E8" s="9" t="s">
        <v>71</v>
      </c>
      <c r="F8" s="9" t="s">
        <v>72</v>
      </c>
      <c r="G8" s="70" t="s">
        <v>73</v>
      </c>
    </row>
    <row r="9" spans="1:7" ht="16.5">
      <c r="A9" s="71" t="s">
        <v>41</v>
      </c>
      <c r="B9" s="77">
        <f>SUM(B10)</f>
        <v>475295000</v>
      </c>
      <c r="C9" s="77">
        <f aca="true" t="shared" si="0" ref="C9:G10">SUM(C10)</f>
        <v>475295000</v>
      </c>
      <c r="D9" s="77"/>
      <c r="E9" s="77">
        <f t="shared" si="0"/>
        <v>475295000</v>
      </c>
      <c r="F9" s="77">
        <f t="shared" si="0"/>
        <v>272500000</v>
      </c>
      <c r="G9" s="78">
        <f t="shared" si="0"/>
        <v>202795000</v>
      </c>
    </row>
    <row r="10" spans="1:7" ht="33">
      <c r="A10" s="49" t="s">
        <v>74</v>
      </c>
      <c r="B10" s="77">
        <f>SUM(B11)</f>
        <v>475295000</v>
      </c>
      <c r="C10" s="77">
        <f t="shared" si="0"/>
        <v>475295000</v>
      </c>
      <c r="D10" s="77">
        <f>SUM(D11)</f>
        <v>0</v>
      </c>
      <c r="E10" s="77">
        <f t="shared" si="0"/>
        <v>475295000</v>
      </c>
      <c r="F10" s="77">
        <f t="shared" si="0"/>
        <v>272500000</v>
      </c>
      <c r="G10" s="78">
        <f>SUM(G11)</f>
        <v>202795000</v>
      </c>
    </row>
    <row r="11" spans="1:7" ht="16.5">
      <c r="A11" s="76" t="s">
        <v>128</v>
      </c>
      <c r="B11" s="77">
        <v>475295000</v>
      </c>
      <c r="C11" s="77">
        <f>B11</f>
        <v>475295000</v>
      </c>
      <c r="D11" s="77"/>
      <c r="E11" s="77">
        <f>B11</f>
        <v>475295000</v>
      </c>
      <c r="F11" s="77">
        <v>272500000</v>
      </c>
      <c r="G11" s="78">
        <f>E11-F11</f>
        <v>202795000</v>
      </c>
    </row>
    <row r="12" spans="1:7" ht="16.5">
      <c r="A12" s="49" t="s">
        <v>29</v>
      </c>
      <c r="B12" s="77"/>
      <c r="C12" s="77"/>
      <c r="D12" s="77"/>
      <c r="E12" s="77"/>
      <c r="F12" s="77"/>
      <c r="G12" s="78"/>
    </row>
    <row r="13" spans="1:7" ht="16.5">
      <c r="A13" s="49" t="s">
        <v>29</v>
      </c>
      <c r="B13" s="77"/>
      <c r="C13" s="77"/>
      <c r="D13" s="77"/>
      <c r="E13" s="77"/>
      <c r="F13" s="77"/>
      <c r="G13" s="78"/>
    </row>
    <row r="14" spans="1:7" ht="16.5">
      <c r="A14" s="49" t="s">
        <v>75</v>
      </c>
      <c r="B14" s="77"/>
      <c r="C14" s="77"/>
      <c r="D14" s="77"/>
      <c r="E14" s="77"/>
      <c r="F14" s="77"/>
      <c r="G14" s="78"/>
    </row>
    <row r="15" spans="1:7" ht="16.5">
      <c r="A15" s="49" t="s">
        <v>76</v>
      </c>
      <c r="B15" s="22"/>
      <c r="C15" s="22"/>
      <c r="D15" s="22"/>
      <c r="E15" s="22"/>
      <c r="F15" s="22"/>
      <c r="G15" s="72"/>
    </row>
    <row r="16" spans="1:7" ht="16.5">
      <c r="A16" s="49" t="s">
        <v>77</v>
      </c>
      <c r="B16" s="22"/>
      <c r="C16" s="22"/>
      <c r="D16" s="22"/>
      <c r="E16" s="22"/>
      <c r="F16" s="22"/>
      <c r="G16" s="72"/>
    </row>
    <row r="17" spans="1:7" ht="16.5">
      <c r="A17" s="49" t="s">
        <v>78</v>
      </c>
      <c r="B17" s="22"/>
      <c r="C17" s="22"/>
      <c r="D17" s="22"/>
      <c r="E17" s="22"/>
      <c r="F17" s="22"/>
      <c r="G17" s="72"/>
    </row>
    <row r="18" spans="1:7" ht="16.5">
      <c r="A18" s="49" t="s">
        <v>79</v>
      </c>
      <c r="B18" s="22"/>
      <c r="C18" s="22"/>
      <c r="D18" s="22"/>
      <c r="E18" s="22"/>
      <c r="F18" s="22"/>
      <c r="G18" s="72"/>
    </row>
    <row r="19" spans="1:7" ht="16.5">
      <c r="A19" s="49" t="s">
        <v>80</v>
      </c>
      <c r="B19" s="22"/>
      <c r="C19" s="22"/>
      <c r="D19" s="22"/>
      <c r="E19" s="22"/>
      <c r="F19" s="22"/>
      <c r="G19" s="72"/>
    </row>
    <row r="20" spans="1:7" ht="16.5">
      <c r="A20" s="49" t="s">
        <v>30</v>
      </c>
      <c r="B20" s="22"/>
      <c r="C20" s="22"/>
      <c r="D20" s="22"/>
      <c r="E20" s="22"/>
      <c r="F20" s="22"/>
      <c r="G20" s="72"/>
    </row>
    <row r="21" spans="1:7" ht="16.5" thickBot="1">
      <c r="A21" s="73"/>
      <c r="B21" s="74"/>
      <c r="C21" s="74"/>
      <c r="D21" s="74"/>
      <c r="E21" s="74"/>
      <c r="F21" s="74"/>
      <c r="G21" s="75"/>
    </row>
    <row r="22" ht="16.5">
      <c r="A22" s="8" t="s">
        <v>81</v>
      </c>
    </row>
    <row r="23" ht="16.5">
      <c r="A23" s="8" t="s">
        <v>82</v>
      </c>
    </row>
    <row r="24" ht="16.5">
      <c r="A24" s="24"/>
    </row>
  </sheetData>
  <sheetProtection/>
  <mergeCells count="6">
    <mergeCell ref="A7:A8"/>
    <mergeCell ref="B7:D7"/>
    <mergeCell ref="E7:G7"/>
    <mergeCell ref="E1:G1"/>
    <mergeCell ref="A4:G4"/>
    <mergeCell ref="A5:G5"/>
  </mergeCells>
  <printOptions/>
  <pageMargins left="0.43" right="0.12" top="1" bottom="1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THUY</dc:creator>
  <cp:keywords/>
  <dc:description/>
  <cp:lastModifiedBy>ACER</cp:lastModifiedBy>
  <cp:lastPrinted>2020-08-07T07:54:07Z</cp:lastPrinted>
  <dcterms:created xsi:type="dcterms:W3CDTF">2017-05-25T13:16:52Z</dcterms:created>
  <dcterms:modified xsi:type="dcterms:W3CDTF">2020-08-07T07:54:36Z</dcterms:modified>
  <cp:category/>
  <cp:version/>
  <cp:contentType/>
  <cp:contentStatus/>
</cp:coreProperties>
</file>